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ocuments\SIC\"/>
    </mc:Choice>
  </mc:AlternateContent>
  <bookViews>
    <workbookView xWindow="0" yWindow="0" windowWidth="23040" windowHeight="9192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10" i="2"/>
  <c r="J5" i="1"/>
  <c r="N7" i="1"/>
  <c r="N6" i="1"/>
  <c r="N5" i="1"/>
  <c r="N8" i="1" l="1"/>
  <c r="O8" i="1" s="1"/>
  <c r="C8" i="5"/>
  <c r="C9" i="5"/>
  <c r="C11" i="5"/>
  <c r="C7" i="5"/>
  <c r="C4" i="5"/>
  <c r="C3" i="5"/>
  <c r="B5" i="4"/>
  <c r="C18" i="1"/>
  <c r="B4" i="4" s="1"/>
  <c r="B9" i="3"/>
  <c r="D20" i="7" s="1"/>
  <c r="D6" i="3"/>
  <c r="D5" i="3"/>
  <c r="D4" i="3"/>
  <c r="D3" i="3"/>
  <c r="D2" i="3"/>
  <c r="B23" i="2"/>
  <c r="J3" i="1"/>
  <c r="D27" i="1"/>
  <c r="B25" i="1"/>
  <c r="B24" i="1"/>
  <c r="B23" i="1"/>
  <c r="B22" i="1"/>
  <c r="D22" i="1" s="1"/>
  <c r="B21" i="1"/>
  <c r="D21" i="1" s="1"/>
  <c r="J4" i="1"/>
  <c r="E4" i="1"/>
  <c r="C14" i="5" l="1"/>
  <c r="C7" i="6" s="1"/>
  <c r="E7" i="6" s="1"/>
  <c r="D9" i="3"/>
  <c r="O6" i="1" s="1"/>
  <c r="B15" i="7"/>
  <c r="B6" i="4"/>
  <c r="B8" i="4" s="1"/>
  <c r="B9" i="4" s="1"/>
  <c r="J18" i="1"/>
  <c r="C22" i="1" l="1"/>
  <c r="E22" i="1" s="1"/>
  <c r="C6" i="6"/>
  <c r="E6" i="6" s="1"/>
  <c r="O5" i="1"/>
  <c r="C23" i="1" s="1"/>
  <c r="E3" i="6"/>
  <c r="C24" i="1"/>
  <c r="E18" i="1" l="1"/>
  <c r="C21" i="1" l="1"/>
  <c r="C5" i="6"/>
  <c r="E5" i="6" s="1"/>
  <c r="E8" i="6" s="1"/>
  <c r="E10" i="6" s="1"/>
  <c r="O7" i="1" l="1"/>
  <c r="D24" i="7"/>
  <c r="C25" i="1" l="1"/>
  <c r="O9" i="1"/>
  <c r="E21" i="1" l="1"/>
  <c r="E26" i="1" s="1"/>
  <c r="E27" i="1" s="1"/>
  <c r="E28" i="1" s="1"/>
  <c r="C26" i="1"/>
</calcChain>
</file>

<file path=xl/comments1.xml><?xml version="1.0" encoding="utf-8"?>
<comments xmlns="http://schemas.openxmlformats.org/spreadsheetml/2006/main">
  <authors>
    <author>Danilo</author>
  </authors>
  <commentList>
    <comment ref="B8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<sst xmlns="http://schemas.openxmlformats.org/spreadsheetml/2006/main" count="136" uniqueCount="131">
  <si>
    <t>1.</t>
  </si>
  <si>
    <t>Tehnološki postopek:</t>
  </si>
  <si>
    <t>Delo</t>
  </si>
  <si>
    <t>Cena (€)</t>
  </si>
  <si>
    <t>MATerial</t>
  </si>
  <si>
    <t>kos/kol</t>
  </si>
  <si>
    <t>DOBiček</t>
  </si>
  <si>
    <t>filter olja</t>
  </si>
  <si>
    <t>filter zraka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</si>
  <si>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</si>
  <si>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</si>
  <si>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</si>
  <si>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</si>
  <si>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</si>
  <si>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</si>
  <si>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</si>
  <si>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</si>
  <si>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Drobni material</t>
  </si>
  <si>
    <t>Iz tehnološkega v račun za stranko:</t>
  </si>
  <si>
    <t>STORitve</t>
  </si>
  <si>
    <t>Material: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</si>
  <si>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</si>
  <si>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</si>
  <si>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</si>
  <si>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</si>
  <si>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</si>
  <si>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</si>
  <si>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</si>
  <si>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</si>
  <si>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</si>
  <si>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</si>
  <si>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</si>
  <si>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</si>
  <si>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</si>
  <si>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</si>
  <si>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</si>
  <si>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</si>
  <si>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</si>
  <si>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Življenska doba</t>
  </si>
  <si>
    <t>Kako me bodo kuci našli?</t>
  </si>
  <si>
    <t>Pojasnilo; trženje povzemamo po Kotlerju. Ta šteje za pomembne 7 stvari:</t>
  </si>
  <si>
    <t>STROŠKI MOJEGA TRŽENJA (letno)</t>
  </si>
  <si>
    <t>Oprema</t>
  </si>
  <si>
    <t>Amortizacijska doba</t>
  </si>
  <si>
    <t>Letna amortizacija</t>
  </si>
  <si>
    <t>Skupaj</t>
  </si>
  <si>
    <t>Nakupna cena brez DDV</t>
  </si>
  <si>
    <t>Letno</t>
  </si>
  <si>
    <t>Število kupcev letno</t>
  </si>
  <si>
    <t>Na en račun</t>
  </si>
  <si>
    <t>Strošek</t>
  </si>
  <si>
    <t>PLAČE IN PRISPEVKI LETNO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</si>
  <si>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</si>
  <si>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</si>
  <si>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</si>
  <si>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</si>
  <si>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</si>
  <si>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</si>
  <si>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</si>
  <si>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</si>
  <si>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</si>
  <si>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</si>
  <si>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</si>
  <si>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</si>
  <si>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</si>
  <si>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</si>
  <si>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</si>
  <si>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</si>
  <si>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</si>
  <si>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</si>
  <si>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</si>
  <si>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</si>
  <si>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</si>
  <si>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</si>
  <si>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</si>
  <si>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</si>
  <si>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</si>
  <si>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</si>
  <si>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</si>
  <si>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</si>
  <si>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</si>
  <si>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</si>
  <si>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</si>
  <si>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</si>
  <si>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</si>
  <si>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</si>
  <si>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</si>
  <si>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</si>
  <si>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</si>
  <si>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</si>
  <si>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</si>
  <si>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</si>
  <si>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Kratko ime: KOSILNICA d.o.o.</t>
  </si>
  <si>
    <t>netto</t>
  </si>
  <si>
    <t>Povpraševanje</t>
  </si>
  <si>
    <t>Med letom lahko popravlajm avtomobile itd.</t>
  </si>
  <si>
    <t>Ponavljavm dve leti da vidim koliko se bo povečalo povpraševanje</t>
  </si>
  <si>
    <t>Vulkanizerstvo erba</t>
  </si>
  <si>
    <t>(za obratovanje 12 mesecev)</t>
  </si>
  <si>
    <t>d.o.o.</t>
  </si>
  <si>
    <t>Vulkanizerstvo KARSO</t>
  </si>
  <si>
    <t>Lastnik sem sam</t>
  </si>
  <si>
    <t>Hitro bi se izvedelo o meni tako da bojo zadovoljne stranke širile dobro besedo o meni</t>
  </si>
  <si>
    <t>Predstavitev proizvoda oz. storitve, podjetja in panoge (predstavitev panoge, v katero spada podjetje, opis podjetja – statusne oblike., opis izdelkov ali storitev, strategijo vstopa na trg in rasti podjetja)</t>
  </si>
  <si>
    <t>V letu staje  sezona za delo na vrtu med aprilom in oktobrom. Motika je nepogrešljiv kos opreme za rahlanje in odstranjevanje plevela. Lahko cenejše od  konkurenca in s tem privablja kupce.</t>
  </si>
  <si>
    <t xml:space="preserve">Količina vrtov v SLO, </t>
  </si>
  <si>
    <t>Imel bi oglaševanje youtube, facebook…</t>
  </si>
  <si>
    <t>čas (h)</t>
  </si>
  <si>
    <t>Izdelava motike; žaganje, varjenje, vrtanje</t>
  </si>
  <si>
    <t>kolesce</t>
  </si>
  <si>
    <t>varilna elektroda</t>
  </si>
  <si>
    <t>AMortizacija</t>
  </si>
  <si>
    <t>Občina Ljubljana, domžale, Vrhnika</t>
  </si>
  <si>
    <t>vrtov</t>
  </si>
  <si>
    <t>Motik</t>
  </si>
  <si>
    <t>Videli bodo :</t>
  </si>
  <si>
    <t>Youtube film</t>
  </si>
  <si>
    <t>Facebook stran</t>
  </si>
  <si>
    <t>Izdelava spletne strani</t>
  </si>
  <si>
    <t>Promocije na sejmih</t>
  </si>
  <si>
    <t>Varilni stroj</t>
  </si>
  <si>
    <t>Torna žaga</t>
  </si>
  <si>
    <t>Primež</t>
  </si>
  <si>
    <t>Stabilni vrtalni stroj</t>
  </si>
  <si>
    <t>drugo orodje</t>
  </si>
  <si>
    <t>Delovnih ur na enem kosu/kupcu:</t>
  </si>
  <si>
    <t>Svojega denarja bom vložil 1.000€ za ostalo bi zaprosil za kredit pri banki ali pri starših .</t>
  </si>
  <si>
    <t>Vrtno orodje</t>
  </si>
  <si>
    <t>Hitro in učinkovito</t>
  </si>
  <si>
    <t>Delavnico že imam,  vendar potrebujem opremo kar ni tako velik strošek.</t>
  </si>
  <si>
    <t>Zaposlen bi bil sam, v sezoni morda 2 študenta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</si>
</sst>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8" xfId="0" applyFill="1" applyBorder="1"/>
    <xf numFmtId="164" fontId="0" fillId="0" borderId="8" xfId="1" applyNumberFormat="1" applyFont="1" applyBorder="1"/>
    <xf numFmtId="0" fontId="0" fillId="0" borderId="0" xfId="1" applyNumberFormat="1" applyFont="1"/>
    <xf numFmtId="0" fontId="2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4" fillId="0" borderId="0" xfId="0" applyFont="1"/>
    <xf numFmtId="165" fontId="0" fillId="0" borderId="0" xfId="0" applyNumberFormat="1"/>
    <xf numFmtId="0" fontId="15" fillId="0" borderId="0" xfId="0" applyFont="1"/>
    <xf numFmtId="1" fontId="0" fillId="0" borderId="0" xfId="1" applyNumberFormat="1" applyFont="1"/>
    <xf numFmtId="1" fontId="0" fillId="0" borderId="1" xfId="1" applyNumberFormat="1" applyFont="1" applyBorder="1"/>
    <xf numFmtId="0" fontId="16" fillId="0" borderId="0" xfId="0" applyFont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3</xdr:col>
      <xdr:colOff>304800</xdr:colOff>
      <xdr:row>33</xdr:row>
      <xdr:rowOff>114300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29</xdr:row>
      <xdr:rowOff>0</xdr:rowOff>
    </xdr:from>
    <xdr:to>
      <xdr:col>14</xdr:col>
      <xdr:colOff>304800</xdr:colOff>
      <xdr:row>30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29</xdr:row>
      <xdr:rowOff>0</xdr:rowOff>
    </xdr:from>
    <xdr:to>
      <xdr:col>14</xdr:col>
      <xdr:colOff>304800</xdr:colOff>
      <xdr:row>30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topLeftCell="B1" zoomScale="95" zoomScaleNormal="95" workbookViewId="0">
      <selection activeCell="F19" sqref="F19"/>
    </sheetView>
  </sheetViews>
  <sheetFormatPr defaultRowHeight="14.4" x14ac:dyDescent="0.3"/>
  <cols>
    <col min="2" max="2" width="22.5546875" customWidth="1"/>
    <col min="3" max="3" width="22.44140625" customWidth="1"/>
    <col min="4" max="4" width="13.109375" customWidth="1"/>
    <col min="5" max="5" width="9.5546875" customWidth="1"/>
  </cols>
  <sheetData>
    <row r="1" spans="1:10" ht="28.8" x14ac:dyDescent="0.55000000000000004">
      <c r="A1">
        <v>1</v>
      </c>
      <c r="B1" s="53" t="s">
        <v>75</v>
      </c>
    </row>
    <row r="2" spans="1:10" ht="21" x14ac:dyDescent="0.4">
      <c r="B2" s="44" t="s">
        <v>127</v>
      </c>
      <c r="C2" t="s">
        <v>128</v>
      </c>
      <c r="E2" t="s">
        <v>92</v>
      </c>
      <c r="F2" s="50" t="s">
        <v>100</v>
      </c>
    </row>
    <row r="3" spans="1:10" x14ac:dyDescent="0.3">
      <c r="A3">
        <v>2</v>
      </c>
      <c r="B3" t="s">
        <v>103</v>
      </c>
    </row>
    <row r="4" spans="1:10" x14ac:dyDescent="0.3">
      <c r="B4" s="44" t="s">
        <v>104</v>
      </c>
      <c r="C4" s="44"/>
    </row>
    <row r="5" spans="1:10" x14ac:dyDescent="0.3">
      <c r="B5" s="44" t="s">
        <v>129</v>
      </c>
      <c r="C5" s="44"/>
    </row>
    <row r="6" spans="1:10" x14ac:dyDescent="0.3">
      <c r="A6">
        <v>3</v>
      </c>
      <c r="B6" t="s">
        <v>76</v>
      </c>
    </row>
    <row r="7" spans="1:10" x14ac:dyDescent="0.3">
      <c r="B7" s="44" t="s">
        <v>105</v>
      </c>
      <c r="C7">
        <v>500</v>
      </c>
    </row>
    <row r="8" spans="1:10" ht="18" x14ac:dyDescent="0.35">
      <c r="B8" s="48" t="s">
        <v>94</v>
      </c>
      <c r="C8" s="48">
        <v>100</v>
      </c>
    </row>
    <row r="9" spans="1:10" x14ac:dyDescent="0.3">
      <c r="B9" s="44"/>
    </row>
    <row r="10" spans="1:10" x14ac:dyDescent="0.3">
      <c r="A10">
        <v>4</v>
      </c>
      <c r="B10" t="s">
        <v>77</v>
      </c>
    </row>
    <row r="11" spans="1:10" x14ac:dyDescent="0.3">
      <c r="B11" s="44" t="s">
        <v>106</v>
      </c>
    </row>
    <row r="12" spans="1:10" x14ac:dyDescent="0.3">
      <c r="B12" s="44" t="s">
        <v>102</v>
      </c>
    </row>
    <row r="13" spans="1:10" x14ac:dyDescent="0.3">
      <c r="A13">
        <v>5</v>
      </c>
      <c r="B13" t="s">
        <v>78</v>
      </c>
    </row>
    <row r="14" spans="1:10" x14ac:dyDescent="0.3">
      <c r="B14" s="44" t="s">
        <v>91</v>
      </c>
    </row>
    <row r="15" spans="1:10" ht="15.6" x14ac:dyDescent="0.3">
      <c r="B15" s="45">
        <f>+'2. TEHNOLOGIJA'!C18*'3. TRG'!B10</f>
        <v>200</v>
      </c>
      <c r="C15" s="44" t="s">
        <v>79</v>
      </c>
      <c r="E15" s="44" t="s">
        <v>130</v>
      </c>
      <c r="F15" s="44"/>
      <c r="G15" s="44"/>
      <c r="H15" s="44"/>
      <c r="J15" t="s">
        <v>101</v>
      </c>
    </row>
    <row r="16" spans="1:10" x14ac:dyDescent="0.3">
      <c r="B16" s="46" t="s">
        <v>80</v>
      </c>
      <c r="C16" s="44"/>
      <c r="E16" s="46" t="s">
        <v>99</v>
      </c>
      <c r="F16" s="44"/>
      <c r="H16" s="44"/>
    </row>
    <row r="17" spans="1:6" x14ac:dyDescent="0.3">
      <c r="A17">
        <v>6</v>
      </c>
      <c r="B17" t="s">
        <v>81</v>
      </c>
    </row>
    <row r="18" spans="1:6" x14ac:dyDescent="0.3">
      <c r="B18" s="47" t="s">
        <v>95</v>
      </c>
    </row>
    <row r="19" spans="1:6" x14ac:dyDescent="0.3">
      <c r="A19">
        <v>7</v>
      </c>
      <c r="B19" t="s">
        <v>82</v>
      </c>
    </row>
    <row r="20" spans="1:6" x14ac:dyDescent="0.3">
      <c r="B20" s="47" t="s">
        <v>83</v>
      </c>
      <c r="D20" s="5">
        <f>+'4. OPREMA'!B9</f>
        <v>810</v>
      </c>
      <c r="F20" s="5"/>
    </row>
    <row r="21" spans="1:6" x14ac:dyDescent="0.3">
      <c r="A21">
        <v>8</v>
      </c>
      <c r="B21" t="s">
        <v>84</v>
      </c>
    </row>
    <row r="22" spans="1:6" x14ac:dyDescent="0.3">
      <c r="B22" s="47" t="s">
        <v>85</v>
      </c>
      <c r="C22" s="49">
        <v>44287</v>
      </c>
    </row>
    <row r="23" spans="1:6" x14ac:dyDescent="0.3">
      <c r="A23">
        <v>9</v>
      </c>
      <c r="B23" t="s">
        <v>86</v>
      </c>
    </row>
    <row r="24" spans="1:6" x14ac:dyDescent="0.3">
      <c r="B24" s="47" t="s">
        <v>87</v>
      </c>
      <c r="D24" s="26">
        <f>+'7. DOBICEK'!E10</f>
        <v>681.5</v>
      </c>
      <c r="E24" t="s">
        <v>98</v>
      </c>
      <c r="F24" s="26"/>
    </row>
    <row r="25" spans="1:6" x14ac:dyDescent="0.3">
      <c r="A25">
        <v>10</v>
      </c>
      <c r="B25" t="s">
        <v>88</v>
      </c>
    </row>
    <row r="26" spans="1:6" x14ac:dyDescent="0.3">
      <c r="B26" s="47" t="s">
        <v>96</v>
      </c>
    </row>
    <row r="27" spans="1:6" x14ac:dyDescent="0.3">
      <c r="A27">
        <v>11</v>
      </c>
      <c r="B27" t="s">
        <v>89</v>
      </c>
    </row>
    <row r="28" spans="1:6" x14ac:dyDescent="0.3">
      <c r="B28" s="47" t="s">
        <v>126</v>
      </c>
    </row>
    <row r="29" spans="1:6" x14ac:dyDescent="0.3">
      <c r="A29">
        <v>12</v>
      </c>
      <c r="B29" t="s">
        <v>90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C5" sqref="C5"/>
    </sheetView>
  </sheetViews>
  <sheetFormatPr defaultRowHeight="14.4" x14ac:dyDescent="0.3"/>
  <cols>
    <col min="2" max="2" width="23.44140625" customWidth="1"/>
    <col min="3" max="3" width="14.109375" customWidth="1"/>
    <col min="4" max="4" width="10.6640625" customWidth="1"/>
    <col min="5" max="5" width="15.33203125" customWidth="1"/>
    <col min="7" max="7" width="14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36</v>
      </c>
    </row>
    <row r="2" spans="1:17" ht="18" x14ac:dyDescent="0.35">
      <c r="A2" s="1" t="s">
        <v>0</v>
      </c>
      <c r="B2" s="2" t="s">
        <v>1</v>
      </c>
      <c r="C2" s="1"/>
      <c r="D2" s="1"/>
      <c r="E2" s="1"/>
      <c r="F2" s="3"/>
      <c r="G2" s="1" t="s">
        <v>20</v>
      </c>
      <c r="H2" s="1"/>
      <c r="I2" s="1"/>
      <c r="J2" s="1"/>
      <c r="K2" s="1"/>
      <c r="L2" s="1" t="s">
        <v>21</v>
      </c>
      <c r="M2" s="1"/>
      <c r="Q2" s="4"/>
    </row>
    <row r="3" spans="1:17" x14ac:dyDescent="0.3">
      <c r="B3" s="22" t="s">
        <v>2</v>
      </c>
      <c r="C3" s="22" t="s">
        <v>107</v>
      </c>
      <c r="D3" s="22" t="s">
        <v>3</v>
      </c>
      <c r="E3" s="22" t="s">
        <v>15</v>
      </c>
      <c r="G3" t="s">
        <v>4</v>
      </c>
      <c r="H3" t="s">
        <v>5</v>
      </c>
      <c r="I3" t="s">
        <v>16</v>
      </c>
      <c r="J3" t="str">
        <f>+E3</f>
        <v>Znesek (€)</v>
      </c>
      <c r="Q3" s="4"/>
    </row>
    <row r="4" spans="1:17" x14ac:dyDescent="0.3">
      <c r="B4" t="s">
        <v>108</v>
      </c>
      <c r="C4">
        <v>2</v>
      </c>
      <c r="D4">
        <v>15</v>
      </c>
      <c r="E4" s="5">
        <f>+C4*D4</f>
        <v>30</v>
      </c>
      <c r="G4" t="s">
        <v>109</v>
      </c>
      <c r="H4">
        <v>1</v>
      </c>
      <c r="I4">
        <v>5</v>
      </c>
      <c r="J4" s="5">
        <f t="shared" ref="J4:J17" si="0">+H4*I4</f>
        <v>5</v>
      </c>
      <c r="L4" s="1" t="s">
        <v>50</v>
      </c>
      <c r="M4" s="1" t="s">
        <v>47</v>
      </c>
      <c r="N4" s="1" t="s">
        <v>48</v>
      </c>
      <c r="O4" s="1" t="s">
        <v>49</v>
      </c>
      <c r="P4" s="9"/>
      <c r="Q4" s="4"/>
    </row>
    <row r="5" spans="1:17" x14ac:dyDescent="0.3">
      <c r="E5" s="5"/>
      <c r="G5" t="s">
        <v>110</v>
      </c>
      <c r="H5">
        <v>0.1</v>
      </c>
      <c r="I5">
        <v>12</v>
      </c>
      <c r="J5" s="5">
        <f t="shared" si="0"/>
        <v>1.2000000000000002</v>
      </c>
      <c r="L5" t="s">
        <v>19</v>
      </c>
      <c r="M5" s="5">
        <v>40</v>
      </c>
      <c r="N5" s="36">
        <f>+'1. POVZETEK'!C8</f>
        <v>100</v>
      </c>
      <c r="O5" s="5">
        <f>+M5/N5</f>
        <v>0.4</v>
      </c>
      <c r="P5" s="5"/>
      <c r="Q5" s="4"/>
    </row>
    <row r="6" spans="1:17" x14ac:dyDescent="0.3">
      <c r="E6" s="5"/>
      <c r="J6" s="5"/>
      <c r="L6" t="s">
        <v>111</v>
      </c>
      <c r="M6" s="5">
        <v>35</v>
      </c>
      <c r="N6" s="36">
        <f>+N5</f>
        <v>100</v>
      </c>
      <c r="O6" s="5">
        <f>+M6/N6</f>
        <v>0.35</v>
      </c>
      <c r="P6" s="5"/>
      <c r="Q6" s="4"/>
    </row>
    <row r="7" spans="1:17" ht="15.75" customHeight="1" x14ac:dyDescent="0.3">
      <c r="E7" s="5"/>
      <c r="G7" s="9"/>
      <c r="H7" s="9"/>
      <c r="I7" s="9"/>
      <c r="J7" s="10"/>
      <c r="L7" s="6" t="s">
        <v>6</v>
      </c>
      <c r="M7" s="7">
        <v>2000</v>
      </c>
      <c r="N7" s="37">
        <f>+N5</f>
        <v>100</v>
      </c>
      <c r="O7" s="5">
        <f t="shared" ref="O7:O8" si="1">+M7/N7</f>
        <v>20</v>
      </c>
      <c r="P7" s="5"/>
      <c r="Q7" s="4"/>
    </row>
    <row r="8" spans="1:17" hidden="1" x14ac:dyDescent="0.3">
      <c r="B8" s="9"/>
      <c r="C8" s="9"/>
      <c r="E8" s="5"/>
      <c r="G8" s="12" t="s">
        <v>7</v>
      </c>
      <c r="H8" s="12"/>
      <c r="I8" s="12"/>
      <c r="J8" s="10"/>
      <c r="L8" s="1" t="s">
        <v>14</v>
      </c>
      <c r="M8" s="8"/>
      <c r="N8" s="38">
        <f>+'3. TRG'!B10</f>
        <v>100</v>
      </c>
      <c r="O8" s="8">
        <f t="shared" si="1"/>
        <v>0</v>
      </c>
      <c r="P8" s="10"/>
      <c r="Q8" s="4"/>
    </row>
    <row r="9" spans="1:17" ht="15.6" hidden="1" x14ac:dyDescent="0.3">
      <c r="B9" s="9"/>
      <c r="C9" s="9"/>
      <c r="E9" s="5"/>
      <c r="G9" s="12" t="s">
        <v>8</v>
      </c>
      <c r="H9" s="12"/>
      <c r="I9" s="12"/>
      <c r="J9" s="10"/>
      <c r="M9" s="11"/>
      <c r="N9" s="11"/>
      <c r="O9" s="5">
        <f>SUM(O5:O8)</f>
        <v>20.75</v>
      </c>
      <c r="P9" s="5"/>
      <c r="Q9" s="4"/>
    </row>
    <row r="10" spans="1:17" ht="15.6" hidden="1" x14ac:dyDescent="0.3">
      <c r="B10" s="9"/>
      <c r="C10" s="9"/>
      <c r="E10" s="5"/>
      <c r="G10" s="12" t="s">
        <v>17</v>
      </c>
      <c r="H10" s="12"/>
      <c r="I10" s="12"/>
      <c r="J10" s="10"/>
      <c r="M10" s="11"/>
      <c r="N10" s="11"/>
      <c r="Q10" s="4"/>
    </row>
    <row r="11" spans="1:17" ht="15.6" hidden="1" x14ac:dyDescent="0.3">
      <c r="B11" s="9"/>
      <c r="C11" s="9"/>
      <c r="E11" s="5"/>
      <c r="G11" s="12"/>
      <c r="H11" s="12"/>
      <c r="I11" s="12"/>
      <c r="J11" s="10"/>
      <c r="M11" s="11"/>
      <c r="N11" s="11"/>
      <c r="Q11" s="4"/>
    </row>
    <row r="12" spans="1:17" ht="15.6" hidden="1" x14ac:dyDescent="0.3">
      <c r="B12" s="9"/>
      <c r="C12" s="9"/>
      <c r="E12" s="5"/>
      <c r="G12" s="12"/>
      <c r="H12" s="12"/>
      <c r="I12" s="12"/>
      <c r="J12" s="10"/>
      <c r="M12" s="11"/>
      <c r="N12" s="11"/>
      <c r="Q12" s="4"/>
    </row>
    <row r="13" spans="1:17" ht="15.6" hidden="1" x14ac:dyDescent="0.3">
      <c r="B13" s="9"/>
      <c r="C13" s="9"/>
      <c r="E13" s="5"/>
      <c r="G13" s="12"/>
      <c r="H13" s="12"/>
      <c r="I13" s="12"/>
      <c r="J13" s="10"/>
      <c r="M13" s="11"/>
      <c r="N13" s="11"/>
      <c r="Q13" s="4"/>
    </row>
    <row r="14" spans="1:17" ht="15.6" hidden="1" x14ac:dyDescent="0.3">
      <c r="B14" s="9"/>
      <c r="C14" s="9"/>
      <c r="E14" s="5"/>
      <c r="G14" s="12"/>
      <c r="H14" s="12"/>
      <c r="I14" s="12"/>
      <c r="J14" s="10"/>
      <c r="M14" s="11"/>
      <c r="N14" s="11"/>
      <c r="Q14" s="4"/>
    </row>
    <row r="15" spans="1:17" ht="15.6" hidden="1" x14ac:dyDescent="0.3">
      <c r="B15" s="9"/>
      <c r="C15" s="9"/>
      <c r="E15" s="5"/>
      <c r="G15" s="12"/>
      <c r="H15" s="12"/>
      <c r="I15" s="12"/>
      <c r="J15" s="10"/>
      <c r="M15" s="11"/>
      <c r="N15" s="11"/>
      <c r="Q15" s="4"/>
    </row>
    <row r="16" spans="1:17" ht="15.6" x14ac:dyDescent="0.3">
      <c r="B16" s="9"/>
      <c r="C16" s="9"/>
      <c r="E16" s="5"/>
      <c r="G16" s="12"/>
      <c r="H16" s="12"/>
      <c r="I16" s="12"/>
      <c r="J16" s="10"/>
      <c r="M16" s="11"/>
      <c r="N16" s="11"/>
      <c r="Q16" s="4"/>
    </row>
    <row r="17" spans="1:17" ht="18.75" customHeight="1" x14ac:dyDescent="0.3">
      <c r="B17" s="1"/>
      <c r="C17" s="1"/>
      <c r="D17" s="1"/>
      <c r="E17" s="8"/>
      <c r="G17" s="13"/>
      <c r="H17" s="13"/>
      <c r="I17" s="13"/>
      <c r="J17" s="8"/>
      <c r="M17" s="11"/>
      <c r="N17" s="11"/>
      <c r="Q17" s="4"/>
    </row>
    <row r="18" spans="1:17" ht="15.75" customHeight="1" x14ac:dyDescent="0.3">
      <c r="C18">
        <f>SUM(C4:C17)</f>
        <v>2</v>
      </c>
      <c r="E18" s="11">
        <f>SUM(E4:E17)</f>
        <v>30</v>
      </c>
      <c r="J18" s="11">
        <f>SUM(J4:J17)</f>
        <v>6.2</v>
      </c>
      <c r="Q18" s="4"/>
    </row>
    <row r="20" spans="1:17" x14ac:dyDescent="0.3">
      <c r="A20" t="s">
        <v>9</v>
      </c>
      <c r="B20" s="2" t="s">
        <v>10</v>
      </c>
      <c r="C20" s="1" t="s">
        <v>18</v>
      </c>
      <c r="D20" s="1"/>
    </row>
    <row r="21" spans="1:17" x14ac:dyDescent="0.3">
      <c r="B21" s="42" t="str">
        <f>+B3</f>
        <v>Delo</v>
      </c>
      <c r="C21" s="43">
        <f>+E18</f>
        <v>30</v>
      </c>
      <c r="D21" s="14" t="str">
        <f>+B21</f>
        <v>Delo</v>
      </c>
      <c r="E21" s="15">
        <f>+C21+C23+C24+C25</f>
        <v>50.75</v>
      </c>
      <c r="Q21" s="16"/>
    </row>
    <row r="22" spans="1:17" x14ac:dyDescent="0.3">
      <c r="B22" s="42" t="str">
        <f>+G3</f>
        <v>MATerial</v>
      </c>
      <c r="C22" s="43">
        <f>+J18</f>
        <v>6.2</v>
      </c>
      <c r="D22" s="14" t="str">
        <f>+B22</f>
        <v>MATerial</v>
      </c>
      <c r="E22" s="17">
        <f>+C22</f>
        <v>6.2</v>
      </c>
      <c r="Q22" s="16"/>
    </row>
    <row r="23" spans="1:17" x14ac:dyDescent="0.3">
      <c r="B23" s="42" t="str">
        <f>+L5</f>
        <v>STORitve</v>
      </c>
      <c r="C23" s="43">
        <f>+O5</f>
        <v>0.4</v>
      </c>
      <c r="D23" s="14"/>
      <c r="E23" s="17"/>
      <c r="Q23" s="16"/>
    </row>
    <row r="24" spans="1:17" x14ac:dyDescent="0.3">
      <c r="B24" s="42" t="str">
        <f>+L6</f>
        <v>AMortizacija</v>
      </c>
      <c r="C24" s="43">
        <f>+O6</f>
        <v>0.35</v>
      </c>
      <c r="D24" s="14"/>
      <c r="E24" s="17"/>
      <c r="Q24" s="16"/>
    </row>
    <row r="25" spans="1:17" x14ac:dyDescent="0.3">
      <c r="B25" s="42" t="str">
        <f>+L7</f>
        <v>DOBiček</v>
      </c>
      <c r="C25" s="43">
        <f>+O7</f>
        <v>20</v>
      </c>
      <c r="D25" s="14"/>
      <c r="E25" s="17"/>
      <c r="Q25" s="16"/>
    </row>
    <row r="26" spans="1:17" x14ac:dyDescent="0.3">
      <c r="B26" s="42" t="s">
        <v>45</v>
      </c>
      <c r="C26" s="43">
        <f>SUM(C21:C25)</f>
        <v>56.95</v>
      </c>
      <c r="D26" s="14" t="s">
        <v>11</v>
      </c>
      <c r="E26" s="17">
        <f>SUM(E21:E25)</f>
        <v>56.95</v>
      </c>
      <c r="Q26" s="16"/>
    </row>
    <row r="27" spans="1:17" x14ac:dyDescent="0.3">
      <c r="B27" s="42" t="s">
        <v>12</v>
      </c>
      <c r="C27" s="42">
        <v>0.22</v>
      </c>
      <c r="D27" s="18" t="str">
        <f>+B27</f>
        <v>ddv</v>
      </c>
      <c r="E27" s="19">
        <f>+E26*C27</f>
        <v>12.529</v>
      </c>
      <c r="Q27" s="16"/>
    </row>
    <row r="28" spans="1:17" ht="15.6" x14ac:dyDescent="0.3">
      <c r="D28" s="20" t="s">
        <v>13</v>
      </c>
      <c r="E28" s="21">
        <f>SUM(E26:E27)</f>
        <v>69.478999999999999</v>
      </c>
      <c r="Q2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A25" sqref="A25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37</v>
      </c>
    </row>
    <row r="3" spans="1:3" x14ac:dyDescent="0.3">
      <c r="A3" t="s">
        <v>22</v>
      </c>
      <c r="B3" t="s">
        <v>112</v>
      </c>
    </row>
    <row r="5" spans="1:3" x14ac:dyDescent="0.3">
      <c r="A5" t="s">
        <v>23</v>
      </c>
      <c r="B5" s="23">
        <v>2000</v>
      </c>
      <c r="C5" t="s">
        <v>113</v>
      </c>
    </row>
    <row r="6" spans="1:3" x14ac:dyDescent="0.3">
      <c r="A6" t="s">
        <v>114</v>
      </c>
      <c r="B6" s="27">
        <v>200</v>
      </c>
      <c r="C6" t="s">
        <v>63</v>
      </c>
    </row>
    <row r="7" spans="1:3" x14ac:dyDescent="0.3">
      <c r="A7" t="s">
        <v>38</v>
      </c>
      <c r="B7" s="27"/>
    </row>
    <row r="8" spans="1:3" x14ac:dyDescent="0.3">
      <c r="B8" s="25"/>
    </row>
    <row r="9" spans="1:3" x14ac:dyDescent="0.3">
      <c r="A9" t="s">
        <v>24</v>
      </c>
      <c r="B9" s="25">
        <v>500</v>
      </c>
      <c r="C9" s="24">
        <v>0.1</v>
      </c>
    </row>
    <row r="10" spans="1:3" ht="21" x14ac:dyDescent="0.4">
      <c r="A10" s="6" t="s">
        <v>25</v>
      </c>
      <c r="B10" s="30">
        <f>+B9/5</f>
        <v>100</v>
      </c>
    </row>
    <row r="11" spans="1:3" x14ac:dyDescent="0.3">
      <c r="A11" t="s">
        <v>26</v>
      </c>
    </row>
    <row r="13" spans="1:3" x14ac:dyDescent="0.3">
      <c r="A13" t="s">
        <v>39</v>
      </c>
    </row>
    <row r="14" spans="1:3" x14ac:dyDescent="0.3">
      <c r="A14" t="s">
        <v>115</v>
      </c>
      <c r="B14" t="s">
        <v>116</v>
      </c>
    </row>
    <row r="15" spans="1:3" x14ac:dyDescent="0.3">
      <c r="B15" t="s">
        <v>117</v>
      </c>
    </row>
    <row r="16" spans="1:3" ht="15" thickBot="1" x14ac:dyDescent="0.35">
      <c r="A16" s="28" t="s">
        <v>41</v>
      </c>
      <c r="B16" s="28" t="s">
        <v>97</v>
      </c>
    </row>
    <row r="17" spans="1:2" ht="15" thickTop="1" x14ac:dyDescent="0.3">
      <c r="A17" t="s">
        <v>118</v>
      </c>
      <c r="B17" s="5">
        <v>150</v>
      </c>
    </row>
    <row r="18" spans="1:2" x14ac:dyDescent="0.3">
      <c r="A18" t="s">
        <v>119</v>
      </c>
      <c r="B18" s="5">
        <v>200</v>
      </c>
    </row>
    <row r="19" spans="1:2" x14ac:dyDescent="0.3">
      <c r="B19" s="5"/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35</v>
      </c>
      <c r="B23" s="31">
        <f>SUM(B17:B22)</f>
        <v>350</v>
      </c>
    </row>
    <row r="28" spans="1:2" x14ac:dyDescent="0.3">
      <c r="A28" t="s">
        <v>40</v>
      </c>
    </row>
    <row r="29" spans="1:2" x14ac:dyDescent="0.3">
      <c r="A29" t="s">
        <v>27</v>
      </c>
    </row>
    <row r="31" spans="1:2" x14ac:dyDescent="0.3">
      <c r="A31" t="s">
        <v>28</v>
      </c>
    </row>
    <row r="32" spans="1:2" x14ac:dyDescent="0.3">
      <c r="A32" t="s">
        <v>29</v>
      </c>
    </row>
    <row r="33" spans="1:1" x14ac:dyDescent="0.3">
      <c r="A33" t="s">
        <v>30</v>
      </c>
    </row>
    <row r="34" spans="1:1" x14ac:dyDescent="0.3">
      <c r="A34" t="s">
        <v>31</v>
      </c>
    </row>
    <row r="35" spans="1:1" x14ac:dyDescent="0.3">
      <c r="A35" t="s">
        <v>32</v>
      </c>
    </row>
    <row r="36" spans="1:1" x14ac:dyDescent="0.3">
      <c r="A36" t="s">
        <v>33</v>
      </c>
    </row>
    <row r="37" spans="1:1" x14ac:dyDescent="0.3">
      <c r="A37" t="s">
        <v>34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3" sqref="C13"/>
    </sheetView>
  </sheetViews>
  <sheetFormatPr defaultRowHeight="14.4" x14ac:dyDescent="0.3"/>
  <cols>
    <col min="1" max="1" width="15.6640625" customWidth="1"/>
    <col min="2" max="2" width="18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42</v>
      </c>
      <c r="B1" s="28" t="s">
        <v>46</v>
      </c>
      <c r="C1" s="28" t="s">
        <v>43</v>
      </c>
      <c r="D1" s="28" t="s">
        <v>44</v>
      </c>
    </row>
    <row r="2" spans="1:4" ht="15" thickTop="1" x14ac:dyDescent="0.3">
      <c r="A2" t="s">
        <v>120</v>
      </c>
      <c r="B2" s="32">
        <v>250</v>
      </c>
      <c r="C2">
        <v>10</v>
      </c>
      <c r="D2" s="32">
        <f>+B2/C2</f>
        <v>25</v>
      </c>
    </row>
    <row r="3" spans="1:4" x14ac:dyDescent="0.3">
      <c r="A3" t="s">
        <v>121</v>
      </c>
      <c r="B3" s="32">
        <v>100</v>
      </c>
      <c r="C3">
        <v>10</v>
      </c>
      <c r="D3" s="32">
        <f t="shared" ref="D3:D6" si="0">+B3/C3</f>
        <v>10</v>
      </c>
    </row>
    <row r="4" spans="1:4" x14ac:dyDescent="0.3">
      <c r="A4" t="s">
        <v>122</v>
      </c>
      <c r="B4" s="32">
        <v>60</v>
      </c>
      <c r="C4">
        <v>10</v>
      </c>
      <c r="D4" s="32">
        <f t="shared" si="0"/>
        <v>6</v>
      </c>
    </row>
    <row r="5" spans="1:4" x14ac:dyDescent="0.3">
      <c r="A5" s="9" t="s">
        <v>123</v>
      </c>
      <c r="B5" s="33">
        <v>350</v>
      </c>
      <c r="C5" s="9">
        <v>10</v>
      </c>
      <c r="D5" s="33">
        <f t="shared" si="0"/>
        <v>35</v>
      </c>
    </row>
    <row r="6" spans="1:4" x14ac:dyDescent="0.3">
      <c r="A6" s="12" t="s">
        <v>124</v>
      </c>
      <c r="B6" s="33">
        <v>50</v>
      </c>
      <c r="C6" s="9">
        <v>10</v>
      </c>
      <c r="D6" s="33">
        <f t="shared" si="0"/>
        <v>5</v>
      </c>
    </row>
    <row r="7" spans="1:4" ht="1.5" customHeight="1" x14ac:dyDescent="0.3">
      <c r="A7" s="12"/>
      <c r="B7" s="33"/>
      <c r="C7" s="9"/>
      <c r="D7" s="33"/>
    </row>
    <row r="8" spans="1:4" ht="15" hidden="1" thickBot="1" x14ac:dyDescent="0.35">
      <c r="A8" s="34"/>
      <c r="B8" s="35"/>
      <c r="C8" s="28"/>
      <c r="D8" s="35"/>
    </row>
    <row r="9" spans="1:4" x14ac:dyDescent="0.3">
      <c r="A9" t="s">
        <v>45</v>
      </c>
      <c r="B9" s="32">
        <f>SUM(B2:B8)</f>
        <v>810</v>
      </c>
      <c r="D9" s="32">
        <f>SUM(D2:D8)</f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1" sqref="B11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51</v>
      </c>
    </row>
    <row r="3" spans="1:3" x14ac:dyDescent="0.3">
      <c r="A3" t="s">
        <v>52</v>
      </c>
      <c r="B3">
        <f>+'2. TEHNOLOGIJA'!N5</f>
        <v>100</v>
      </c>
    </row>
    <row r="4" spans="1:3" x14ac:dyDescent="0.3">
      <c r="A4" t="s">
        <v>125</v>
      </c>
      <c r="B4">
        <f>+'2. TEHNOLOGIJA'!C18</f>
        <v>2</v>
      </c>
    </row>
    <row r="5" spans="1:3" x14ac:dyDescent="0.3">
      <c r="A5" s="1" t="s">
        <v>53</v>
      </c>
      <c r="B5" s="8">
        <f>+'2. TEHNOLOGIJA'!D4</f>
        <v>15</v>
      </c>
    </row>
    <row r="6" spans="1:3" x14ac:dyDescent="0.3">
      <c r="A6" t="s">
        <v>54</v>
      </c>
      <c r="B6" s="5">
        <f>+B3*B4*B5</f>
        <v>3000</v>
      </c>
    </row>
    <row r="8" spans="1:3" x14ac:dyDescent="0.3">
      <c r="A8" t="s">
        <v>56</v>
      </c>
      <c r="B8" s="5">
        <f>+B6/12</f>
        <v>250</v>
      </c>
      <c r="C8" t="s">
        <v>55</v>
      </c>
    </row>
    <row r="9" spans="1:3" x14ac:dyDescent="0.3">
      <c r="B9" s="5">
        <f>+B8*0.55</f>
        <v>137.5</v>
      </c>
      <c r="C9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defaultRowHeight="14.4" x14ac:dyDescent="0.3"/>
  <cols>
    <col min="1" max="1" width="23.88671875" customWidth="1"/>
    <col min="2" max="2" width="9.33203125" bestFit="1" customWidth="1"/>
    <col min="3" max="3" width="10.6640625" bestFit="1" customWidth="1"/>
  </cols>
  <sheetData>
    <row r="1" spans="1:3" x14ac:dyDescent="0.3">
      <c r="A1" t="s">
        <v>64</v>
      </c>
    </row>
    <row r="2" spans="1:3" x14ac:dyDescent="0.3">
      <c r="A2" s="39"/>
      <c r="B2" s="39" t="s">
        <v>62</v>
      </c>
      <c r="C2" s="39" t="s">
        <v>63</v>
      </c>
    </row>
    <row r="3" spans="1:3" x14ac:dyDescent="0.3">
      <c r="A3" t="s">
        <v>57</v>
      </c>
      <c r="B3" s="5">
        <v>5</v>
      </c>
      <c r="C3" s="5">
        <f>+B3*12</f>
        <v>60</v>
      </c>
    </row>
    <row r="4" spans="1:3" x14ac:dyDescent="0.3">
      <c r="A4" t="s">
        <v>58</v>
      </c>
      <c r="B4" s="5">
        <v>0</v>
      </c>
      <c r="C4" s="5">
        <f t="shared" ref="C4" si="0">+B4*12</f>
        <v>0</v>
      </c>
    </row>
    <row r="5" spans="1:3" hidden="1" x14ac:dyDescent="0.3">
      <c r="B5" s="5"/>
      <c r="C5" s="5"/>
    </row>
    <row r="6" spans="1:3" x14ac:dyDescent="0.3">
      <c r="B6" s="5"/>
      <c r="C6" s="5">
        <v>350</v>
      </c>
    </row>
    <row r="7" spans="1:3" x14ac:dyDescent="0.3">
      <c r="A7" t="s">
        <v>59</v>
      </c>
      <c r="B7" s="5">
        <v>35</v>
      </c>
      <c r="C7" s="5">
        <f>+B7*12</f>
        <v>420</v>
      </c>
    </row>
    <row r="8" spans="1:3" x14ac:dyDescent="0.3">
      <c r="A8" t="s">
        <v>60</v>
      </c>
      <c r="B8" s="5">
        <v>20</v>
      </c>
      <c r="C8" s="5">
        <f t="shared" ref="C8:C11" si="1">+B8*12</f>
        <v>240</v>
      </c>
    </row>
    <row r="9" spans="1:3" x14ac:dyDescent="0.3">
      <c r="A9" t="s">
        <v>61</v>
      </c>
      <c r="B9" s="5">
        <v>20</v>
      </c>
      <c r="C9" s="5">
        <f t="shared" si="1"/>
        <v>240</v>
      </c>
    </row>
    <row r="10" spans="1:3" hidden="1" x14ac:dyDescent="0.3">
      <c r="B10" s="5"/>
      <c r="C10" s="5"/>
    </row>
    <row r="11" spans="1:3" x14ac:dyDescent="0.3">
      <c r="A11" t="s">
        <v>14</v>
      </c>
      <c r="B11" s="5">
        <v>30</v>
      </c>
      <c r="C11" s="5">
        <f t="shared" si="1"/>
        <v>360</v>
      </c>
    </row>
    <row r="12" spans="1:3" ht="0.75" customHeight="1" x14ac:dyDescent="0.3">
      <c r="B12" s="5"/>
      <c r="C12" s="5"/>
    </row>
    <row r="13" spans="1:3" hidden="1" x14ac:dyDescent="0.3">
      <c r="A13" s="1"/>
      <c r="B13" s="8"/>
      <c r="C13" s="8"/>
    </row>
    <row r="14" spans="1:3" x14ac:dyDescent="0.3">
      <c r="A14" s="12" t="s">
        <v>35</v>
      </c>
      <c r="B14" s="5"/>
      <c r="C14" s="7">
        <f>SUM(C3:C13)</f>
        <v>1670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6" sqref="C16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65</v>
      </c>
    </row>
    <row r="2" spans="1:5" x14ac:dyDescent="0.3">
      <c r="A2" s="1"/>
      <c r="B2" s="1" t="s">
        <v>69</v>
      </c>
      <c r="C2" s="1" t="s">
        <v>72</v>
      </c>
      <c r="D2" s="1" t="s">
        <v>47</v>
      </c>
      <c r="E2" s="1" t="s">
        <v>73</v>
      </c>
    </row>
    <row r="3" spans="1:5" x14ac:dyDescent="0.3">
      <c r="A3" t="s">
        <v>66</v>
      </c>
      <c r="B3" s="5"/>
      <c r="C3" s="5"/>
      <c r="D3" s="5"/>
      <c r="E3" s="5">
        <f>+'4. OPREMA'!D9</f>
        <v>81</v>
      </c>
    </row>
    <row r="4" spans="1:5" x14ac:dyDescent="0.3">
      <c r="A4" t="s">
        <v>67</v>
      </c>
      <c r="B4" s="5"/>
      <c r="C4" s="5"/>
      <c r="D4" s="5"/>
      <c r="E4" s="5"/>
    </row>
    <row r="5" spans="1:5" x14ac:dyDescent="0.3">
      <c r="A5" t="s">
        <v>68</v>
      </c>
      <c r="B5" s="51">
        <v>6</v>
      </c>
      <c r="C5" s="5">
        <f>+'2. TEHNOLOGIJA'!E18*'3. TRG'!B10/12</f>
        <v>250</v>
      </c>
      <c r="D5" s="5"/>
      <c r="E5" s="5">
        <f>+B5*C5</f>
        <v>1500</v>
      </c>
    </row>
    <row r="6" spans="1:5" x14ac:dyDescent="0.3">
      <c r="A6" t="s">
        <v>70</v>
      </c>
      <c r="B6" s="51">
        <v>6</v>
      </c>
      <c r="C6" s="5">
        <f>+'2. TEHNOLOGIJA'!J18*'3. TRG'!B10/12</f>
        <v>51.666666666666664</v>
      </c>
      <c r="D6" s="5"/>
      <c r="E6" s="5">
        <f t="shared" ref="E6:E7" si="0">+B6*C6</f>
        <v>310</v>
      </c>
    </row>
    <row r="7" spans="1:5" x14ac:dyDescent="0.3">
      <c r="A7" s="1" t="s">
        <v>71</v>
      </c>
      <c r="B7" s="52">
        <v>6</v>
      </c>
      <c r="C7" s="8">
        <f>+'6. STROSKI'!C14/12</f>
        <v>139.16666666666666</v>
      </c>
      <c r="D7" s="8"/>
      <c r="E7" s="8">
        <f t="shared" si="0"/>
        <v>835</v>
      </c>
    </row>
    <row r="8" spans="1:5" x14ac:dyDescent="0.3">
      <c r="B8" s="5"/>
      <c r="C8" s="5"/>
      <c r="D8" s="5"/>
      <c r="E8" s="5">
        <f>SUM(E3:E7)</f>
        <v>2726</v>
      </c>
    </row>
    <row r="10" spans="1:5" ht="18" x14ac:dyDescent="0.35">
      <c r="A10" t="s">
        <v>74</v>
      </c>
      <c r="D10" s="40">
        <v>0.25</v>
      </c>
      <c r="E10" s="41">
        <f>+E8*D10</f>
        <v>681.5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2020-10-05T19:06:50Z</dcterms:modified>
</cp:coreProperties>
</file>